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<sst xmlns="http://schemas.openxmlformats.org/spreadsheetml/2006/main" count="57" uniqueCount="29">
  <si>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Maatilat peltoalan mukaan, 1980–1998</t>
  </si>
  <si>
    <t>ha</t>
  </si>
  <si>
    <t>luokkakeskus</t>
  </si>
  <si>
    <t>-</t>
  </si>
  <si>
    <t>luokat alle 100 ha</t>
  </si>
  <si>
    <t>1–1,99</t>
  </si>
  <si>
    <t>2–4,99</t>
  </si>
  <si>
    <t>5–9,99</t>
  </si>
  <si>
    <t xml:space="preserve"> 10,0–</t>
  </si>
  <si>
    <t xml:space="preserve"> 20,0–</t>
  </si>
  <si>
    <t xml:space="preserve"> 30,0–</t>
  </si>
  <si>
    <t xml:space="preserve"> 50,0–</t>
  </si>
  <si>
    <t xml:space="preserve"> 100–</t>
  </si>
  <si>
    <t xml:space="preserve"> Yhteensä</t>
  </si>
  <si>
    <t>yhteensä</t>
  </si>
  <si>
    <t>keskiarvo</t>
  </si>
  <si>
    <t>mediaani</t>
  </si>
  <si>
    <t>kpl</t>
  </si>
  <si>
    <t>koko aineisto, oletetaan suurimmaksi tilakooksi 100 ha</t>
  </si>
  <si>
    <t>100 ha:n tilojen luokkakeskus olkoon 100</t>
  </si>
  <si>
    <t>kaikki luokat</t>
  </si>
  <si>
    <t>mediaani-</t>
  </si>
  <si>
    <t>luokasta</t>
  </si>
  <si>
    <t>vasemmalle</t>
  </si>
  <si>
    <t>havainnot</t>
  </si>
  <si>
    <t>luokkaan</t>
  </si>
  <si>
    <t>kuuluvien</t>
  </si>
  <si>
    <t>osuus</t>
  </si>
  <si>
    <t>apurivi</t>
  </si>
</sst>
</file>

<file path=xl/styles.xml><?xml version="1.0" encoding="utf-8"?>
<styleSheet xmlns="http://schemas.openxmlformats.org/spreadsheetml/2006/main">
  <numFmts count="17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7">
    <font>
      <sz val="9"/>
      <color indexed="9"/>
      <name val="Geneva"/>
      <family val="0"/>
    </font>
    <font>
      <sz val="12"/>
      <color indexed="9"/>
      <name val="Helvetica"/>
      <family val="0"/>
    </font>
    <font>
      <b/>
      <sz val="14"/>
      <color indexed="9"/>
      <name val="Helvetica"/>
      <family val="0"/>
    </font>
    <font>
      <i/>
      <sz val="12"/>
      <color indexed="9"/>
      <name val="Helvetica"/>
      <family val="0"/>
    </font>
    <font>
      <b/>
      <sz val="9"/>
      <color indexed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 locked="0"/>
    </xf>
    <xf numFmtId="9" fontId="1" fillId="0" borderId="0" applyFont="0" applyFill="0" applyBorder="0" applyAlignment="0" applyProtection="0"/>
    <xf numFmtId="0" fontId="0" fillId="0" borderId="0">
      <alignment/>
      <protection locked="0"/>
    </xf>
  </cellStyleXfs>
  <cellXfs count="7">
    <xf numFmtId="0" fontId="0" fillId="0" borderId="0" xfId="0" applyAlignment="1">
      <alignment/>
    </xf>
    <xf numFmtId="0" fontId="4" fillId="0" borderId="0" xfId="0" applyAlignment="1">
      <alignment/>
    </xf>
    <xf numFmtId="2" fontId="0" fillId="0" borderId="0" xfId="0" applyAlignment="1">
      <alignment/>
    </xf>
    <xf numFmtId="172" fontId="0" fillId="0" borderId="0" xfId="0" applyAlignment="1">
      <alignment/>
    </xf>
    <xf numFmtId="0" fontId="0" fillId="0" borderId="0" xfId="24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13">
    <cellStyle name="Normal" xfId="0"/>
    <cellStyle name="Alatunniste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Leipteksti" xfId="22"/>
    <cellStyle name="Oletusarvo TA" xfId="23"/>
    <cellStyle name="Oletuspaletti" xfId="24"/>
    <cellStyle name="Percent" xfId="25"/>
    <cellStyle name="Yltunnist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00"/>
      <rgbColor rgb="000000DD"/>
      <rgbColor rgb="00FF3300"/>
      <rgbColor rgb="00CC9900"/>
      <rgbColor rgb="00777777"/>
      <rgbColor rgb="00555555"/>
      <rgbColor rgb="00FF6600"/>
      <rgbColor rgb="00DD0000"/>
      <rgbColor rgb="00FF0099"/>
      <rgbColor rgb="00660099"/>
      <rgbColor rgb="000099FF"/>
      <rgbColor rgb="0000EE00"/>
      <rgbColor rgb="00006600"/>
      <rgbColor rgb="00663300"/>
      <rgbColor rgb="00996633"/>
      <rgbColor rgb="00C0C0C0"/>
      <rgbColor rgb="00FFFBF0"/>
      <rgbColor rgb="00FFFF99"/>
      <rgbColor rgb="00FFFF66"/>
      <rgbColor rgb="00FFFF33"/>
      <rgbColor rgb="00FFCCFF"/>
      <rgbColor rgb="00FFCCCC"/>
      <rgbColor rgb="00FFCC99"/>
      <rgbColor rgb="00FFCC66"/>
      <rgbColor rgb="00FFCC33"/>
      <rgbColor rgb="00FFCC00"/>
      <rgbColor rgb="00FF99FF"/>
      <rgbColor rgb="00FF99CC"/>
      <rgbColor rgb="00FF9999"/>
      <rgbColor rgb="00FF9966"/>
      <rgbColor rgb="00FF9933"/>
      <rgbColor rgb="00FF9900"/>
      <rgbColor rgb="00FF66FF"/>
      <rgbColor rgb="00FF66CC"/>
      <rgbColor rgb="00FF6699"/>
      <rgbColor rgb="00FF6666"/>
      <rgbColor rgb="00FF6633"/>
      <rgbColor rgb="00FF33FF"/>
      <rgbColor rgb="00FF33CC"/>
      <rgbColor rgb="00FF3399"/>
      <rgbColor rgb="00FF3366"/>
      <rgbColor rgb="00FF3333"/>
      <rgbColor rgb="00FF00FF"/>
      <rgbColor rgb="00FF00CC"/>
      <rgbColor rgb="00FF0066"/>
      <rgbColor rgb="00FF0033"/>
      <rgbColor rgb="00FF0000"/>
      <rgbColor rgb="00CCFFFF"/>
      <rgbColor rgb="00C0DCC0"/>
      <rgbColor rgb="00CCFF99"/>
      <rgbColor rgb="00CCFF66"/>
      <rgbColor rgb="00CCFF33"/>
      <rgbColor rgb="00CCFF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showOutlineSymbols="0" zoomScaleSheetLayoutView="100" workbookViewId="0" topLeftCell="A1">
      <selection activeCell="K26" sqref="K26"/>
    </sheetView>
  </sheetViews>
  <sheetFormatPr defaultColWidth="9.00390625" defaultRowHeight="13.5" customHeight="1"/>
  <cols>
    <col min="1" max="1" width="12.375" style="0" customWidth="1"/>
    <col min="2" max="2" width="7.625" style="4" customWidth="1"/>
    <col min="3" max="3" width="7.375" style="0" customWidth="1"/>
    <col min="4" max="4" width="6.875" style="0" customWidth="1"/>
    <col min="5" max="5" width="7.125" style="0" customWidth="1"/>
    <col min="6" max="6" width="7.625" style="0" customWidth="1"/>
    <col min="7" max="7" width="7.75390625" style="0" customWidth="1"/>
    <col min="8" max="8" width="7.625" style="0" customWidth="1"/>
    <col min="9" max="9" width="7.375" style="0" customWidth="1"/>
    <col min="10" max="10" width="8.00390625" style="0" customWidth="1"/>
    <col min="11" max="11" width="9.625" style="0" customWidth="1"/>
    <col min="12" max="12" width="9.875" style="0" customWidth="1"/>
    <col min="13" max="13" width="10.75390625" style="0" customWidth="1"/>
    <col min="14" max="16384" width="11.375" style="0" customWidth="1"/>
  </cols>
  <sheetData>
    <row r="1" ht="13.5" customHeight="1">
      <c r="A1" s="4" t="s">
        <v>0</v>
      </c>
    </row>
    <row r="3" ht="13.5" customHeight="1">
      <c r="B3" s="4" t="s">
        <v>1</v>
      </c>
    </row>
    <row r="4" spans="1:14" ht="13.5" customHeight="1">
      <c r="A4" s="1" t="s">
        <v>2</v>
      </c>
      <c r="B4" s="2">
        <f>2.99/2</f>
        <v>1.495</v>
      </c>
      <c r="C4" s="4">
        <f>6.99/2</f>
        <v>3.495</v>
      </c>
      <c r="D4" s="4">
        <f>14.99/2</f>
        <v>7.495</v>
      </c>
      <c r="E4" s="4">
        <f>29.99/2</f>
        <v>14.995</v>
      </c>
      <c r="F4" s="4">
        <f>49.99/2</f>
        <v>24.995</v>
      </c>
      <c r="G4" s="4">
        <f>79.99/2</f>
        <v>39.995</v>
      </c>
      <c r="H4" s="4">
        <f>149.99/2</f>
        <v>74.995</v>
      </c>
      <c r="I4" s="4" t="s">
        <v>3</v>
      </c>
      <c r="K4" s="1" t="s">
        <v>4</v>
      </c>
      <c r="M4" s="5" t="s">
        <v>24</v>
      </c>
      <c r="N4" s="5" t="s">
        <v>21</v>
      </c>
    </row>
    <row r="5" spans="2:15" ht="13.5" customHeight="1"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1" t="s">
        <v>14</v>
      </c>
      <c r="L5" s="1" t="s">
        <v>15</v>
      </c>
      <c r="M5" s="6" t="s">
        <v>21</v>
      </c>
      <c r="N5" s="5" t="s">
        <v>25</v>
      </c>
      <c r="O5" s="5" t="s">
        <v>16</v>
      </c>
    </row>
    <row r="6" spans="5:14" ht="13.5" customHeight="1">
      <c r="E6" s="4">
        <v>19.99</v>
      </c>
      <c r="F6" s="4">
        <v>29.99</v>
      </c>
      <c r="G6" s="4">
        <v>49.99</v>
      </c>
      <c r="H6" s="4">
        <v>99.99</v>
      </c>
      <c r="M6" s="5" t="s">
        <v>22</v>
      </c>
      <c r="N6" s="5" t="s">
        <v>26</v>
      </c>
    </row>
    <row r="7" spans="2:14" ht="13.5" customHeight="1">
      <c r="B7" s="4" t="s">
        <v>17</v>
      </c>
      <c r="M7" s="5" t="s">
        <v>23</v>
      </c>
      <c r="N7" s="5" t="s">
        <v>27</v>
      </c>
    </row>
    <row r="9" spans="1:15" ht="13.5" customHeight="1">
      <c r="A9" s="1">
        <v>1980</v>
      </c>
      <c r="B9" s="4">
        <v>20673</v>
      </c>
      <c r="C9" s="4">
        <v>48771</v>
      </c>
      <c r="D9" s="4">
        <v>69172</v>
      </c>
      <c r="E9" s="4">
        <v>56806</v>
      </c>
      <c r="F9" s="4">
        <v>17593</v>
      </c>
      <c r="G9" s="4">
        <v>8753</v>
      </c>
      <c r="H9" s="4">
        <v>2566</v>
      </c>
      <c r="I9" s="4">
        <v>387</v>
      </c>
      <c r="J9" s="4">
        <v>224721</v>
      </c>
      <c r="K9" s="4">
        <f>J9-I9</f>
        <v>224334</v>
      </c>
      <c r="L9" s="3">
        <f>(B9*$B$4+C9*$C$4+D9*$D$4+E9*$E$4+F9*$F$4+G9*$G$4+H9*$H$4)/(J9-I9)</f>
        <v>11.384192008344701</v>
      </c>
      <c r="M9">
        <f>SUM(B9:C9)/K9*100</f>
        <v>30.955628660836076</v>
      </c>
      <c r="N9">
        <f>D9/J9*100</f>
        <v>30.78127989818486</v>
      </c>
      <c r="O9">
        <f>5+(50-M9)/N9*4.99</f>
        <v>8.087311940788787</v>
      </c>
    </row>
    <row r="10" spans="1:12" ht="13.5" customHeight="1">
      <c r="A10" t="s">
        <v>28</v>
      </c>
      <c r="B10" s="4">
        <f>B9</f>
        <v>20673</v>
      </c>
      <c r="C10" s="4">
        <f>SUM(B9:C9)</f>
        <v>69444</v>
      </c>
      <c r="D10" s="4">
        <f>SUM(B9:D9)</f>
        <v>138616</v>
      </c>
      <c r="E10">
        <f>SUM(E9:H9)</f>
        <v>85718</v>
      </c>
      <c r="F10">
        <f>SUM(F9:H9)</f>
        <v>28912</v>
      </c>
      <c r="G10">
        <f>SUM(G9:H9)</f>
        <v>11319</v>
      </c>
      <c r="H10">
        <f>H9</f>
        <v>2566</v>
      </c>
      <c r="I10" s="4"/>
      <c r="J10" s="4"/>
      <c r="K10" s="4"/>
      <c r="L10" s="3"/>
    </row>
    <row r="11" spans="1:15" ht="13.5" customHeight="1">
      <c r="A11" s="1">
        <v>1990</v>
      </c>
      <c r="B11" s="4">
        <v>27114</v>
      </c>
      <c r="C11" s="4">
        <v>41901</v>
      </c>
      <c r="D11" s="4">
        <v>42786</v>
      </c>
      <c r="E11" s="4">
        <v>47665</v>
      </c>
      <c r="F11" s="4">
        <v>22317</v>
      </c>
      <c r="G11" s="4">
        <v>12791</v>
      </c>
      <c r="H11" s="4">
        <v>4311</v>
      </c>
      <c r="I11" s="4">
        <v>500</v>
      </c>
      <c r="J11" s="4">
        <v>199385</v>
      </c>
      <c r="K11" s="4">
        <f>J11-I11</f>
        <v>198885</v>
      </c>
      <c r="L11" s="3">
        <f>(B11*$B$4+C11*$C$4+D11*$D$4+E11*$E$4+F11*$F$4+G11*$G$4+H11*$H$4)/(J11-I11)</f>
        <v>13.148754682354124</v>
      </c>
      <c r="M11">
        <f>SUM(B11:C11)/K11*100</f>
        <v>34.700957839957766</v>
      </c>
      <c r="N11">
        <f>D11/J11*100</f>
        <v>21.45898638312812</v>
      </c>
      <c r="O11">
        <f>5+(50-M11)/N11*4.99</f>
        <v>8.557587437523793</v>
      </c>
    </row>
    <row r="12" spans="1:12" ht="13.5" customHeight="1">
      <c r="A12" t="s">
        <v>28</v>
      </c>
      <c r="B12" s="4">
        <f>B11</f>
        <v>27114</v>
      </c>
      <c r="C12" s="4">
        <f>SUM(B11:C11)</f>
        <v>69015</v>
      </c>
      <c r="D12" s="4">
        <f>SUM(B11:D11)</f>
        <v>111801</v>
      </c>
      <c r="E12">
        <f>SUM(E11:H11)</f>
        <v>87084</v>
      </c>
      <c r="F12">
        <f>SUM(F11:H11)</f>
        <v>39419</v>
      </c>
      <c r="G12">
        <f>SUM(G11:H11)</f>
        <v>17102</v>
      </c>
      <c r="H12">
        <f>H11</f>
        <v>4311</v>
      </c>
      <c r="I12" s="4"/>
      <c r="J12" s="4"/>
      <c r="K12" s="4"/>
      <c r="L12" s="3"/>
    </row>
    <row r="13" spans="1:15" ht="13.5" customHeight="1">
      <c r="A13" s="1">
        <v>1998</v>
      </c>
      <c r="B13" s="4">
        <v>20530</v>
      </c>
      <c r="C13" s="4">
        <v>31210</v>
      </c>
      <c r="D13" s="4">
        <v>28978</v>
      </c>
      <c r="E13" s="4">
        <v>29935</v>
      </c>
      <c r="F13" s="4">
        <v>17557</v>
      </c>
      <c r="G13" s="4">
        <v>16151</v>
      </c>
      <c r="H13" s="4">
        <v>7909</v>
      </c>
      <c r="I13" s="4">
        <v>1173</v>
      </c>
      <c r="J13" s="4">
        <v>153443</v>
      </c>
      <c r="K13" s="4">
        <f>J13-I13</f>
        <v>152270</v>
      </c>
      <c r="L13" s="3">
        <f>(B13*$B$4+C13*$C$4+D13*$D$4+E13*$E$4+F13*$F$4+G13*$G$4+H13*$H$4)/(J13-I13)</f>
        <v>16.311608655677414</v>
      </c>
      <c r="M13">
        <f>SUM(B13:C13)/K13*100</f>
        <v>33.979116043869446</v>
      </c>
      <c r="N13">
        <f>D13/J13*100</f>
        <v>18.885188636822793</v>
      </c>
      <c r="O13">
        <f>5+(50-M13)/N13*4.99</f>
        <v>9.233169838992994</v>
      </c>
    </row>
    <row r="14" spans="1:8" ht="13.5" customHeight="1">
      <c r="A14" t="s">
        <v>28</v>
      </c>
      <c r="B14" s="4">
        <f>B13</f>
        <v>20530</v>
      </c>
      <c r="C14" s="4">
        <f>SUM(B13:C13)</f>
        <v>51740</v>
      </c>
      <c r="D14" s="4">
        <f>SUM(B13:D13)</f>
        <v>80718</v>
      </c>
      <c r="E14">
        <f>SUM(E13:H13)</f>
        <v>71552</v>
      </c>
      <c r="F14">
        <f>SUM(F13:H13)</f>
        <v>41617</v>
      </c>
      <c r="G14">
        <f>SUM(G13:H13)</f>
        <v>24060</v>
      </c>
      <c r="H14">
        <f>H13</f>
        <v>7909</v>
      </c>
    </row>
    <row r="16" ht="13.5" customHeight="1">
      <c r="A16" s="1" t="s">
        <v>18</v>
      </c>
    </row>
    <row r="17" ht="13.5" customHeight="1">
      <c r="A17" s="4" t="s">
        <v>19</v>
      </c>
    </row>
    <row r="19" ht="13.5" customHeight="1">
      <c r="B19" s="4" t="s">
        <v>1</v>
      </c>
    </row>
    <row r="20" spans="1:14" ht="13.5" customHeight="1">
      <c r="A20" s="1" t="s">
        <v>2</v>
      </c>
      <c r="B20" s="2">
        <f>2.99/2</f>
        <v>1.495</v>
      </c>
      <c r="C20" s="4">
        <f>6.99/2</f>
        <v>3.495</v>
      </c>
      <c r="D20" s="4">
        <f>14.99/2</f>
        <v>7.495</v>
      </c>
      <c r="E20" s="4">
        <f>29.99/2</f>
        <v>14.995</v>
      </c>
      <c r="F20" s="4">
        <f>49.99/2</f>
        <v>24.995</v>
      </c>
      <c r="G20" s="4">
        <f>79.99/2</f>
        <v>39.995</v>
      </c>
      <c r="H20" s="4">
        <f>149.99/2</f>
        <v>74.995</v>
      </c>
      <c r="I20" s="4">
        <v>100</v>
      </c>
      <c r="L20" s="1" t="s">
        <v>20</v>
      </c>
      <c r="M20" s="5" t="s">
        <v>24</v>
      </c>
      <c r="N20" s="5" t="s">
        <v>21</v>
      </c>
    </row>
    <row r="21" spans="2:15" ht="13.5" customHeight="1">
      <c r="B21" s="4" t="s">
        <v>5</v>
      </c>
      <c r="C21" s="4" t="s">
        <v>6</v>
      </c>
      <c r="D21" s="4" t="s">
        <v>7</v>
      </c>
      <c r="E21" s="4" t="s">
        <v>8</v>
      </c>
      <c r="F21" s="4" t="s">
        <v>9</v>
      </c>
      <c r="G21" s="4" t="s">
        <v>10</v>
      </c>
      <c r="H21" s="4" t="s">
        <v>11</v>
      </c>
      <c r="I21" s="4" t="s">
        <v>12</v>
      </c>
      <c r="J21" s="4" t="s">
        <v>13</v>
      </c>
      <c r="L21" s="1" t="s">
        <v>15</v>
      </c>
      <c r="M21" s="6" t="s">
        <v>21</v>
      </c>
      <c r="N21" s="5" t="s">
        <v>25</v>
      </c>
      <c r="O21" s="5" t="s">
        <v>16</v>
      </c>
    </row>
    <row r="22" spans="5:14" ht="13.5" customHeight="1">
      <c r="E22" s="4">
        <v>19.99</v>
      </c>
      <c r="F22" s="4">
        <v>29.99</v>
      </c>
      <c r="G22" s="4">
        <v>49.99</v>
      </c>
      <c r="H22" s="4">
        <v>99.99</v>
      </c>
      <c r="M22" s="5" t="s">
        <v>22</v>
      </c>
      <c r="N22" s="5" t="s">
        <v>26</v>
      </c>
    </row>
    <row r="23" spans="2:14" ht="13.5" customHeight="1">
      <c r="B23" s="4" t="s">
        <v>17</v>
      </c>
      <c r="M23" s="5" t="s">
        <v>23</v>
      </c>
      <c r="N23" s="5" t="s">
        <v>27</v>
      </c>
    </row>
    <row r="25" spans="1:15" ht="13.5" customHeight="1">
      <c r="A25" s="1">
        <v>1980</v>
      </c>
      <c r="B25" s="4">
        <v>20673</v>
      </c>
      <c r="C25" s="4">
        <v>48771</v>
      </c>
      <c r="D25" s="4">
        <v>69172</v>
      </c>
      <c r="E25" s="4">
        <v>56806</v>
      </c>
      <c r="F25" s="4">
        <v>17593</v>
      </c>
      <c r="G25" s="4">
        <v>8753</v>
      </c>
      <c r="H25" s="4">
        <v>2566</v>
      </c>
      <c r="I25" s="4">
        <v>387</v>
      </c>
      <c r="J25" s="4">
        <v>224721</v>
      </c>
      <c r="L25" s="3">
        <f>(B25*$B$4+C25*$C$4+D25*$D$4+E25*$E$4+F25*$F$4+G25*$G$4+H25*$H$4+I25*I20)/J25</f>
        <v>11.536800432536346</v>
      </c>
      <c r="M25">
        <f>SUM(B25:C25)/J25*100</f>
        <v>30.902318875405506</v>
      </c>
      <c r="N25">
        <f>D25/J25*100</f>
        <v>30.78127989818486</v>
      </c>
      <c r="O25">
        <f>5+(50-M25)/N25*4.99</f>
        <v>8.095954071011391</v>
      </c>
    </row>
    <row r="26" spans="1:12" ht="13.5" customHeight="1">
      <c r="A26" t="s">
        <v>28</v>
      </c>
      <c r="B26" s="4">
        <f>B25</f>
        <v>20673</v>
      </c>
      <c r="C26" s="4">
        <f>SUM(B25:C25)</f>
        <v>69444</v>
      </c>
      <c r="D26" s="4">
        <f>SUM(B25:D25)</f>
        <v>138616</v>
      </c>
      <c r="E26">
        <f>SUM(E25:I25)</f>
        <v>86105</v>
      </c>
      <c r="F26">
        <f>SUM(F25:I25)</f>
        <v>29299</v>
      </c>
      <c r="G26">
        <f>SUM(G25:HI25)</f>
        <v>236508.31635327713</v>
      </c>
      <c r="H26">
        <f>SUM(H25:I25)</f>
        <v>2953</v>
      </c>
      <c r="I26" s="4">
        <f>I25</f>
        <v>387</v>
      </c>
      <c r="J26" s="4"/>
      <c r="L26" s="3"/>
    </row>
    <row r="27" spans="1:15" ht="13.5" customHeight="1">
      <c r="A27" s="1">
        <v>1990</v>
      </c>
      <c r="B27" s="4">
        <v>27114</v>
      </c>
      <c r="C27" s="4">
        <v>41901</v>
      </c>
      <c r="D27" s="4">
        <v>42786</v>
      </c>
      <c r="E27" s="4">
        <v>47665</v>
      </c>
      <c r="F27" s="4">
        <v>22317</v>
      </c>
      <c r="G27" s="4">
        <v>12791</v>
      </c>
      <c r="H27" s="4">
        <v>4311</v>
      </c>
      <c r="I27" s="4">
        <v>500</v>
      </c>
      <c r="J27" s="4">
        <v>199385</v>
      </c>
      <c r="L27" s="3">
        <f>(B27*$B$4+C27*$C$4+D27*$D$4+E27*$E$4+F27*$F$4+G27*$G$4+H27*$H$4+I27*I20)/J27</f>
        <v>13.366552524011334</v>
      </c>
      <c r="M27">
        <f>SUM(B27:C27)/J27*100</f>
        <v>34.61393785891617</v>
      </c>
      <c r="N27">
        <f>D27/J27*100</f>
        <v>21.45898638312812</v>
      </c>
      <c r="O27">
        <f>5+(50-M27)/N27*4.99</f>
        <v>8.577822769130089</v>
      </c>
    </row>
    <row r="28" spans="1:12" ht="13.5" customHeight="1">
      <c r="A28" t="s">
        <v>28</v>
      </c>
      <c r="B28" s="4">
        <f>B27</f>
        <v>27114</v>
      </c>
      <c r="C28" s="4">
        <f>SUM(B27:C27)</f>
        <v>69015</v>
      </c>
      <c r="D28" s="4">
        <f>SUM(B27:D27)</f>
        <v>111801</v>
      </c>
      <c r="E28">
        <f>SUM(E27:I27)</f>
        <v>87584</v>
      </c>
      <c r="F28">
        <f>SUM(F27:I27)</f>
        <v>39919</v>
      </c>
      <c r="G28">
        <f>SUM(G27:HI27)</f>
        <v>217065.0172995352</v>
      </c>
      <c r="H28">
        <f>SUM(H27:I27)</f>
        <v>4811</v>
      </c>
      <c r="I28" s="4">
        <f>I27</f>
        <v>500</v>
      </c>
      <c r="J28" s="4"/>
      <c r="L28" s="3"/>
    </row>
    <row r="29" spans="1:15" ht="13.5" customHeight="1">
      <c r="A29" s="1">
        <v>1998</v>
      </c>
      <c r="B29" s="4">
        <v>20530</v>
      </c>
      <c r="C29" s="4">
        <v>31210</v>
      </c>
      <c r="D29" s="4">
        <v>28978</v>
      </c>
      <c r="E29" s="4">
        <v>29935</v>
      </c>
      <c r="F29" s="4">
        <v>17557</v>
      </c>
      <c r="G29" s="4">
        <v>16151</v>
      </c>
      <c r="H29" s="4">
        <v>7909</v>
      </c>
      <c r="I29" s="4">
        <v>1173</v>
      </c>
      <c r="J29" s="4">
        <v>153443</v>
      </c>
      <c r="L29" s="3">
        <f>(B29*$B$4+C29*$C$4+D29*$D$4+E29*$E$4+F29*$F$4+G29*$G$4+H29*$H$4+I20*I29)/J29</f>
        <v>16.95136728296501</v>
      </c>
      <c r="M29">
        <f>SUM(B29:C29)/J29*100</f>
        <v>33.71936158703884</v>
      </c>
      <c r="N29">
        <f>D29/J29*100</f>
        <v>18.885188636822793</v>
      </c>
      <c r="O29">
        <f>5+(50-M29)/N29*4.99</f>
        <v>9.30180429981365</v>
      </c>
    </row>
    <row r="30" spans="1:9" ht="13.5" customHeight="1">
      <c r="A30" t="s">
        <v>28</v>
      </c>
      <c r="B30" s="4">
        <f>B29</f>
        <v>20530</v>
      </c>
      <c r="C30" s="4">
        <f>SUM(B29:C29)</f>
        <v>51740</v>
      </c>
      <c r="D30" s="4">
        <f>SUM(B29:D29)</f>
        <v>80718</v>
      </c>
      <c r="E30">
        <f>SUM(E29:I29)</f>
        <v>72725</v>
      </c>
      <c r="F30">
        <f>SUM(F29:I29)</f>
        <v>42790</v>
      </c>
      <c r="G30">
        <f>SUM(G29:HI29)</f>
        <v>178754.85772180668</v>
      </c>
      <c r="H30">
        <f>SUM(H29:I29)</f>
        <v>9082</v>
      </c>
      <c r="I30" s="4">
        <f>I29</f>
        <v>1173</v>
      </c>
    </row>
  </sheetData>
  <printOptions gridLines="1" headings="1"/>
  <pageMargins left="0.5118110236220472" right="0.5118110236220472" top="0.5118110236220472" bottom="0.5118110236220472" header="0.5118110236220472" footer="0.5118110236220472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Alén</dc:creator>
  <cp:keywords/>
  <dc:description/>
  <cp:lastModifiedBy>jalen</cp:lastModifiedBy>
  <cp:lastPrinted>2004-05-02T19:10:41Z</cp:lastPrinted>
  <dcterms:modified xsi:type="dcterms:W3CDTF">2004-05-02T19:23:55Z</dcterms:modified>
  <cp:category/>
  <cp:version/>
  <cp:contentType/>
  <cp:contentStatus/>
</cp:coreProperties>
</file>